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10. Октябрь\Материалы для АПС\Закупочна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externalReferences>
    <externalReference r:id="rId3"/>
  </externalReferences>
  <definedNames>
    <definedName name="Query1">Лист1!$A$8:$Z$44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Лист1!$A$1:$K$52</definedName>
  </definedNames>
  <calcPr calcId="152511"/>
</workbook>
</file>

<file path=xl/calcChain.xml><?xml version="1.0" encoding="utf-8"?>
<calcChain xmlns="http://schemas.openxmlformats.org/spreadsheetml/2006/main">
  <c r="I43" i="1" l="1"/>
  <c r="H43" i="1"/>
  <c r="J43" i="1" s="1"/>
  <c r="J42" i="1"/>
  <c r="I42" i="1"/>
  <c r="H42" i="1"/>
  <c r="J41" i="1"/>
  <c r="I41" i="1"/>
  <c r="H41" i="1"/>
  <c r="I40" i="1"/>
  <c r="H40" i="1"/>
  <c r="J40" i="1" s="1"/>
  <c r="I39" i="1"/>
  <c r="H39" i="1"/>
  <c r="J39" i="1" s="1"/>
  <c r="J38" i="1"/>
  <c r="I38" i="1"/>
  <c r="H38" i="1"/>
  <c r="J37" i="1"/>
  <c r="I37" i="1"/>
  <c r="H37" i="1"/>
  <c r="I36" i="1"/>
  <c r="H36" i="1"/>
  <c r="J36" i="1" s="1"/>
  <c r="I35" i="1"/>
  <c r="H35" i="1"/>
  <c r="J35" i="1" s="1"/>
  <c r="J34" i="1"/>
  <c r="I34" i="1"/>
  <c r="H34" i="1"/>
  <c r="J33" i="1"/>
  <c r="I33" i="1"/>
  <c r="H33" i="1"/>
  <c r="I32" i="1"/>
  <c r="H32" i="1"/>
  <c r="J32" i="1" s="1"/>
  <c r="I31" i="1"/>
  <c r="H31" i="1"/>
  <c r="J31" i="1" s="1"/>
  <c r="J30" i="1"/>
  <c r="I30" i="1"/>
  <c r="H30" i="1"/>
  <c r="J29" i="1"/>
  <c r="I29" i="1"/>
  <c r="H29" i="1"/>
  <c r="I28" i="1"/>
  <c r="H28" i="1"/>
  <c r="J28" i="1" s="1"/>
  <c r="I27" i="1"/>
  <c r="H27" i="1"/>
  <c r="J27" i="1" s="1"/>
  <c r="J26" i="1"/>
  <c r="I26" i="1"/>
  <c r="H26" i="1"/>
  <c r="J25" i="1"/>
  <c r="I25" i="1"/>
  <c r="H25" i="1"/>
  <c r="I24" i="1"/>
  <c r="H24" i="1"/>
  <c r="J24" i="1" s="1"/>
  <c r="I23" i="1"/>
  <c r="H23" i="1"/>
  <c r="J23" i="1" s="1"/>
  <c r="J22" i="1"/>
  <c r="I22" i="1"/>
  <c r="H22" i="1"/>
  <c r="J21" i="1"/>
  <c r="I21" i="1"/>
  <c r="H21" i="1"/>
  <c r="I20" i="1"/>
  <c r="H20" i="1"/>
  <c r="J20" i="1" s="1"/>
  <c r="I19" i="1"/>
  <c r="H19" i="1"/>
  <c r="J19" i="1" s="1"/>
  <c r="J18" i="1"/>
  <c r="I18" i="1"/>
  <c r="H18" i="1"/>
  <c r="J17" i="1"/>
  <c r="I17" i="1"/>
  <c r="H17" i="1"/>
  <c r="I16" i="1"/>
  <c r="H16" i="1"/>
  <c r="J16" i="1" s="1"/>
  <c r="I15" i="1"/>
  <c r="H15" i="1"/>
  <c r="J15" i="1" s="1"/>
  <c r="J14" i="1"/>
  <c r="I14" i="1"/>
  <c r="H14" i="1"/>
  <c r="J13" i="1"/>
  <c r="I13" i="1"/>
  <c r="H13" i="1"/>
  <c r="I12" i="1"/>
  <c r="H12" i="1"/>
  <c r="J12" i="1" s="1"/>
  <c r="I11" i="1"/>
  <c r="H11" i="1"/>
  <c r="J11" i="1" s="1"/>
  <c r="J10" i="1"/>
  <c r="I10" i="1"/>
  <c r="H10" i="1"/>
  <c r="J9" i="1"/>
  <c r="I9" i="1"/>
  <c r="H9" i="1"/>
  <c r="I8" i="1"/>
  <c r="H8" i="1"/>
  <c r="J8" i="1" s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I44" i="1" l="1"/>
  <c r="J44" i="1" s="1"/>
  <c r="B5" i="2" l="1"/>
  <c r="J45" i="1" l="1"/>
</calcChain>
</file>

<file path=xl/sharedStrings.xml><?xml version="1.0" encoding="utf-8"?>
<sst xmlns="http://schemas.openxmlformats.org/spreadsheetml/2006/main" count="148" uniqueCount="73">
  <si>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</si>
  <si>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</si>
  <si>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</si>
  <si>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</si>
  <si>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</si>
  <si>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СПЕЦИФИКАЦИЯ</t>
  </si>
  <si>
    <t>Eд.изм</t>
  </si>
  <si>
    <t>В т.ч. НДС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</si>
  <si>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</si>
  <si>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</si>
  <si>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</si>
  <si>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</si>
  <si>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</si>
  <si>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</si>
  <si>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</si>
  <si>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</si>
  <si>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</si>
  <si>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</si>
  <si>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</si>
  <si>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Уфа, ул. Ленина, 32</t>
  </si>
  <si>
    <t>Гарантийные обязательства:</t>
  </si>
  <si>
    <t>Контактное лицо по техническим вопросам:</t>
  </si>
  <si>
    <t>шт</t>
  </si>
  <si>
    <t xml:space="preserve">Напряжение питания 10.2-28.4В, жидкокристаллический индикатор 2 строки х 16 символов, количество подключаемых к интерфейсу RS-485 устройств - до 127, количество управляемых в автоматическом режиме релейных выходов не более 256, количество шлейфов сигнализации и адресных извещателей группируемых в разделы не более 2048, количество разделов - до 511, RS-485, RS-232,  Т= +1 +55°C, IP20, 140х114х25 мм.
</t>
  </si>
  <si>
    <t>Версия 2.23, кнопочное управление 60 разделами, световая индикация: 60 двухцветных индикаторов для отображения состояния разделов ИСО «Орион»; 7 одноцветных индикаторов для отображения наличия тревог и неисправностей в ИСО «Орион»; RS-485, протокол Орион, напряжение питания 10.2-28В, потребляемая мощность не более 3 Вт, Т=-30 +50 °С, IР20, 340х170х25,5 мм, срок службы не менее 10 лет.</t>
  </si>
  <si>
    <t>Напряжение сети 150-250В, выходное напряжение при питании от сети 13.6-0.6В, при питании от АКБ 10-14.2В, номинальный выходной ток 3А, 255х310х85мм, Т= -10 + 40 °С.</t>
  </si>
  <si>
    <t>Напряжение питания 12В, потребляемый ток 20 мА, уровень звукового давления на расстоянии 1 м, 105 дБ, Т= -30 +55 °С, IP56, 65х65х50 мм, не более 0.04 кг.</t>
  </si>
  <si>
    <t>Уровень громкости 95 дБ, потребляемый ток 75 мА, напряжение питания постоянного тока 12 В, 165х110х60 мм,  Т=-30 +50 °С, материал - металлический.</t>
  </si>
  <si>
    <t>Емкость аккумулятора - 17 Ач; номинальное напряжение -12 В; Т хранения=- 20 + 60 °С; Т заряд=- 10 + 60 °С; Т разряд=- 20 + 60 °С; 181х77х167мм.</t>
  </si>
  <si>
    <t>Автомобильным транспортом за счет Поставщика.</t>
  </si>
  <si>
    <t>Особые условия:</t>
  </si>
  <si>
    <t>Начальник СПК , тел.: +7 (347) 221-55-51, Рыбаков А.П.</t>
  </si>
  <si>
    <t>Не менее 12 месяцев.</t>
  </si>
  <si>
    <t>Кол-во</t>
  </si>
  <si>
    <t>В течение 10 календарных дней с момента подписания договора.</t>
  </si>
  <si>
    <t xml:space="preserve">Масса извещателя не более 30г, электрическое сопротивление изоляции между токоведущими частями извещателя и корпусом при нормальных условиях не менее 20 МОм, Т=-50 +50 °С, ток через замкнутые контакты извещателя не более 30мА, напряжение постоянного тока, подаваемое на контакты извещателя не более 30В.
</t>
  </si>
  <si>
    <t>Напряжение от 7.5 до 30 В, чувствительность 0,05 – 0,2 дБ/м, инерционность срабатывания – не более 5 с, ток потребления в дежурном режиме – 0,04 мА, 210г, Т=-45 +55 °С, габаритные размеры 106х60 мм, IP 30, срок службы не менее 10 лет, средняя наработка на отказ 60000 часов.</t>
  </si>
  <si>
    <t>2-х проводный (НЗ/НР), индикация: ″Дежурный режим″; ″Пожар″; U по шлейфу сигнализации 9-28V, ток потребления в дежурном режиме 0,1 мА, IP41, 0.11 кг, Т=-40 +55 °С.</t>
  </si>
  <si>
    <t>Напряжение питания 12В DC; потребляемый ток в дежурном режиме 20 мА; габариты 304х103х19 мм; Т=-30 +55 °С; масса 0,22 кг; материал корпуса - пластик, IP 52.</t>
  </si>
  <si>
    <t xml:space="preserve">Количество шлейфов сигнализации - 10, количество программ управления по каждому выходу - 37, потребляемый прибором ток в дежурном режиме: при питании 24 В от 110 мА до 200 мА, при питании 12 В от 220 мА до 410 мА, ток нагрузки шлейфа - 3 мА, Т =- 30  +50С, 156 х 107 х 35 мм, напряжение питания - от 11 В до 28 В.
</t>
  </si>
  <si>
    <t>Автономный режим, количество радиальных неадресных шлейфов сигнализации (ШС)-20, макс. сопротивление проводов ШС без учета оконечного сопротивления-1 кОм для охранных ШС и 100 Ом для пожарных ШС, RS-485, протокол Орион, U=10,2 ÷ 28,4 В постоянного тока, готовность к работе после включения питания не более 3 с, выходы-5шт, 20 индикаторов состояния каждого из ШС, 5 индикаторов состояния выходов, 5 индикаторов отображения режимов прибора, Т=-30 +55 °C, IР20, 247х150х48 мм, средний срок службы-10 лет.</t>
  </si>
  <si>
    <t>Количество радиальных неадресных шлейфов сигнализации (ШС)-20, макс. сопротивление проводов ШС без учета оконечного сопротивления-1 кОм для охранных ШС и 100 Ом для пожарных ШС, RS-485, протокол Орион, U=10,2-28 В постоянного тока, готовность к работе после включения питания не более 3 с, выходы-5шт, 1 индикатор отображения режимов, Т=-30 +55 °C, IР20, 229х136х41 мм, средний срок службы-10 лет.</t>
  </si>
  <si>
    <t>Рабочий диапазон питающих напряжений 12 (±2)  или  24 (+3/-4)В, ток ограничения в шлейфе сигнализации 18 мА, сопротивлении проводов шлейфа сигнализации не более 0.22 кОм, сопротивлении утечки между проводами шлейфа не менее 50 кОм, габаритные размеры 220x125x55мм, масса не более 0.5 кг.</t>
  </si>
  <si>
    <t>Напряжение питания 12В DC; потребляемый ток 20 мА; габариты 285х97х17 мм; Т=-40 +55 °С; масса 0,2 кг; материал корпуса - пластик.</t>
  </si>
  <si>
    <t>12 В, 2А, кратковременно и в режиме резерва до 3 А, корпус под акк 7Ач, 12 Ач, Т=-10 +40°C.</t>
  </si>
  <si>
    <t>Время срабатывания при превышении пороговой температуры не более 15с, диапазон рабочих напряжений 4-27В, точность установки температуры срабатывания ± 5%, степень защиты оболочки IP67, класс химстойкости Х3, Т=-55 +85 °С, габариты 230х80х265 мм, масса не более 0.6 кг.</t>
  </si>
  <si>
    <t>Клеммы подключения - диаметр 0.6 мм до 2 мм2; размеры - диаметр = 117 мм, высота = 24 мм (с извещателем - 62 мм) ; Т=-20 +72 °С, вес - 60 гр; материал - пластик ABC.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</si>
  <si>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</si>
  <si>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цена за единицу измерения с учетом НДС (18%), включая стоимость тары и доставку, рубли РФ</t>
  </si>
  <si>
    <t xml:space="preserve"> 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</si>
  <si>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</si>
  <si>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Поставщик предоставляет вместе с товаром следующие документы: 1. Паспорт; 2. Техническое описание поставляемого товара; 3. Инструкция на русском языке; 4. Сертификат соответствия стандартам РФ.</t>
  </si>
  <si>
    <t>Рабочее напряжение 8-42В; ток покоя при 19 В- 50 мкА; ток тревоги - 18мА; контролируемая площадь - 110м2; размеры Ø: 117 мм В: 49 мм; IP 42; скорость потока воздуха 0-25.4 м/с; Т=-20 +75 °С, вес - 110 гр.</t>
  </si>
  <si>
    <t>Герметичный аккумулятор.Напряжение 12Вольт Ёмкость 7Ач Максимальный ток заряда 1,2А.</t>
  </si>
  <si>
    <t>РАЗДЕЛ IV. Техническое задание</t>
  </si>
  <si>
    <t>Наименование товара (производитель)</t>
  </si>
  <si>
    <t>Предельная сумма лота составляет:  2 307 588,93 руб. с учетом НДС (18%).</t>
  </si>
  <si>
    <t>Линейный, однопозиционный, дальность от 8-80 м, 2-е схемы включения: с питанием по ШС и от отдельного источника питания, 3 вых.реле (ПОЖАР-НЗ, ПОЖАР-НР, НЕИСПРАВНОСТЬ-НЗ), U-пит.10-30В, I-потр. 1.5 мА, IP40, Т=-30+55°С, приемо-передатчик с юстировочным устройством - 185х150х140 мм, рефлектор-отражатель - 250х210х15 мм; средняя наработка на отказ 60000 ч, срок службы не менее 10 лет.</t>
  </si>
  <si>
    <t>Соответствие требованиям нормативных документов «Технического регламента о пожарной безопасности» ГОСТ 31565-2012, СП 5.13130.2009, СП 6.13130.2009, в т.ч. установленным в ГОСТ 31565-2012 п.5.3 ПРГП 1б (категория А по нераспространению горения при групповой прокладке), п.5.8 ПО 1 (по огнестойкости в течение 180 минут). Сертифицирован в системе пожарной безопасности и ГОСТ Р. Класс пожарной опасности П1б.1.2.2.2 по ГОСТ 31565-2012, Т=-40 +70º С, срок службы 30 лет.</t>
  </si>
  <si>
    <t>Соответствие требованиям нормативных документов «Технического регламента о пожарной безопасности» ГОСТ 31565-2012, СП 5.13130.2009, СП 6.13130.2009, в т.ч. установленным в ГОСТ 31565-2012 п.5.3 ПРГП 1б (категория А по нераспространению горения при групповой прокладке), п.5.8 ПО 1 (по огнестойкости в течение 180 минут). Сертифицирован в системе пожарной безопасности и ГОСТ Р. Класс пожарной опасности П1б.1.2.2.2 по ГОСТ 31565-2012, Т=-40º +70º С, срок службы 30 лет.</t>
  </si>
  <si>
    <t>Испытательное переменное напряжение частотой 50 Гц
на напряжение 0,66 кВ - 3 кВ, на напряжение 1 кВ - 3.5 кВ; длительно допустимая температура нагрева жил кабелей при эксплуатации: +70°С, минимальный радиус изгиба при прокладке 7.5 наружных диаметров, Т=-50 +50 °С, срок службы: 30 лет.</t>
  </si>
  <si>
    <t>Труба легкая гофрированная с протяжкой, ПВХ D = 20 мм (бухта 100 м).</t>
  </si>
  <si>
    <t>Крепление, ПВХ, с защелкой, диаметр 20 мм.</t>
  </si>
  <si>
    <t>Дюпель полипропиленовый 6х40 мм, саморез 3,5х35 мм, упаковка 200 шт.</t>
  </si>
  <si>
    <t>Саморез 3,5х35 потай, крупная резьба, оксид.</t>
  </si>
  <si>
    <t>Материал изделия - нейлон; ширина - 5 мм; длина - 45 мм.</t>
  </si>
  <si>
    <t>Материал изделия - нейлон; ширина - 11 мм; длина - 55 мм.</t>
  </si>
  <si>
    <t>Стяжка кабельная 2,5х200 мм (100 шт/уп.), материал - нейлон, Т=-45 +85 C.</t>
  </si>
  <si>
    <t>Поливинилхлорид, 15мм, Т= -30 +50°C, растяжимость до 100-150%, напряжение до 5000В (на пробой).</t>
  </si>
  <si>
    <t>Максимально допустимый ток питания 22мА; Цвета формируемых устройствами оптических сигналов-красный (оранжевый); Габаритные размеры (ШхВхГ), 55х55х21 мм; Масса, не более 0,1 кг.</t>
  </si>
  <si>
    <t>Напряжение питания 9-13.8 В DC; ток потребления в дежурном режиме -40 мА; IP42; Т=-30 +55 °С; 306х124х12 мм.</t>
  </si>
  <si>
    <t>км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</si>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</sst>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>
      <alignment horizontal="left"/>
    </xf>
  </cellStyleXfs>
  <cellXfs count="81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right" vertical="top" wrapText="1"/>
    </xf>
    <xf numFmtId="2" fontId="2" fillId="0" borderId="0" xfId="0" applyNumberFormat="1" applyFont="1"/>
    <xf numFmtId="0" fontId="2" fillId="0" borderId="3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/>
    <xf numFmtId="2" fontId="2" fillId="0" borderId="4" xfId="0" applyNumberFormat="1" applyFont="1" applyBorder="1"/>
    <xf numFmtId="4" fontId="2" fillId="0" borderId="4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4" fontId="2" fillId="0" borderId="0" xfId="0" applyNumberFormat="1" applyFont="1" applyBorder="1"/>
    <xf numFmtId="4" fontId="2" fillId="0" borderId="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0" fontId="4" fillId="0" borderId="2" xfId="2" applyFont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" xfId="2" applyFont="1" applyBorder="1" applyAlignment="1">
      <alignment horizontal="center" vertical="top"/>
    </xf>
    <xf numFmtId="2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6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2" fillId="0" borderId="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5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top"/>
    </xf>
    <xf numFmtId="4" fontId="2" fillId="0" borderId="1" xfId="0" applyNumberFormat="1" applyFont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UZ/01.%20&#1054;&#1059;&#1047;/2017/&#1047;&#1072;&#1087;&#1088;&#1086;&#1089;%20&#1082;&#1086;&#1090;&#1080;&#1088;&#1086;&#1074;&#1086;&#1082;/10.%20&#1054;&#1082;&#1090;&#1103;&#1073;&#1088;&#1100;/&#1052;&#1072;&#1090;&#1077;&#1088;&#1080;&#1072;&#1083;&#1099;%20&#1076;&#1083;&#1103;%20&#1040;&#1055;&#1057;/&#1057;&#1069;&#1044;/&#1050;&#1086;&#1087;&#1080;&#1103;%20&#1055;&#1088;&#1080;&#1083;&#1086;&#1078;&#1077;&#1085;&#1080;&#1077;%202%20&#1057;&#1087;&#1077;&#1094;&#1080;&#1092;&#1080;&#1082;&#1072;&#1094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>
        <row r="9">
          <cell r="C9" t="str">
            <v>Батарея аккумуляторная АКБ 12 В, 7 Ач</v>
          </cell>
        </row>
        <row r="10">
          <cell r="C10" t="str">
            <v xml:space="preserve">Батарея аккумуляторная АКБ 12 В, 17 Ач </v>
          </cell>
        </row>
        <row r="11">
          <cell r="C11" t="str">
            <v xml:space="preserve">Извешатель тепловой ИП 103-5/1 </v>
          </cell>
        </row>
        <row r="12">
          <cell r="C12" t="str">
            <v>Извещатель пожарный дымовой ИП 212-41М (ООО «КБ Пожарной Автоматики»)</v>
          </cell>
        </row>
        <row r="13">
          <cell r="C13" t="str">
            <v>Извещатель пожарный ИПР-3 СУМ</v>
          </cell>
        </row>
        <row r="14">
          <cell r="C14" t="str">
            <v>Оповещатель свето-звуковой Маяк 12-К</v>
          </cell>
        </row>
        <row r="15">
          <cell r="C15" t="str">
            <v>Оповещатель звуковой Маяк 12-3М</v>
          </cell>
        </row>
        <row r="16">
          <cell r="C16" t="str">
            <v>Табло световое Молния-12 "Стрелка влево"</v>
          </cell>
        </row>
        <row r="17">
          <cell r="C17" t="str">
            <v>Табло световое Молния-12 "Стрелка вправо"</v>
          </cell>
        </row>
        <row r="18">
          <cell r="C18" t="str">
            <v>Извещатель пожарный ИПДЛ-52М (ИП212-52М) 8-80 (ООО «ИВС-Сигналспецавтоматика»)</v>
          </cell>
        </row>
        <row r="19">
          <cell r="C19" t="str">
            <v>Кабель КСРВнг(А)-FRLS 2х0,5 (ООО «ТПД Паритет»)</v>
          </cell>
        </row>
        <row r="20">
          <cell r="C20" t="str">
            <v>Кабель КСРВнг(А)-FRLS 4х0,5 (ООО «ТПД Паритет»)</v>
          </cell>
        </row>
        <row r="21">
          <cell r="C21" t="str">
            <v>Кабель КСРВнг(А)-FRLS 10х0,5 (ООО «ТПД Паритет»)</v>
          </cell>
        </row>
        <row r="22">
          <cell r="C22" t="str">
            <v>Прибор приемно-контрольный Сигнал-10 (ЗАО НВП "Болид")</v>
          </cell>
        </row>
        <row r="23">
          <cell r="C23" t="str">
            <v>Прибор приемно-контрольный Сигнал-20М (ЗАО НВП "Болид")</v>
          </cell>
        </row>
        <row r="24">
          <cell r="C24" t="str">
            <v>ВВГП 3*1,5 нг Кабель силовой</v>
          </cell>
        </row>
        <row r="25">
          <cell r="C25" t="str">
            <v>Труба ПВХ D=20 легкая гофрированная с протяжкой</v>
          </cell>
        </row>
        <row r="26">
          <cell r="C26" t="str">
            <v>Крепление для труб ПВХ с защелкой, диаметр 20 мм</v>
          </cell>
        </row>
        <row r="27">
          <cell r="C27" t="str">
            <v>Дюбель полипропиленовый 6х40 мм и саморез 3,5х35 мм в уп. 200 шт.</v>
          </cell>
        </row>
        <row r="28">
          <cell r="C28" t="str">
            <v>Саморез по дереву 3,5*35</v>
          </cell>
        </row>
        <row r="29">
          <cell r="C29" t="str">
            <v>Дюбель хомут 5-10мм нейлон белый (100шт)</v>
          </cell>
        </row>
        <row r="30">
          <cell r="C30" t="str">
            <v>Дюбель хомут 11-18мм нейлон белый (100шт)</v>
          </cell>
        </row>
        <row r="31">
          <cell r="C31" t="str">
            <v>Хомут кабельный 200х2.5мм устойчивый к УФ (100шт) FS 200 AW-C</v>
          </cell>
        </row>
        <row r="32">
          <cell r="C32" t="str">
            <v>Источник питания Скат-1200М (ЗАО "Бастион")</v>
          </cell>
        </row>
        <row r="33">
          <cell r="C33" t="str">
            <v>Изолента ПВХ</v>
          </cell>
        </row>
        <row r="34">
          <cell r="C34" t="str">
            <v>Устройство шлейфовое контрольное УШК-01 (ВУОС) (ООО «ИВС-Сигналспецавтоматика»)</v>
          </cell>
        </row>
        <row r="35">
          <cell r="C35" t="str">
            <v>Молния-12 Ultra Мини "Выход" Оповещатель охранно-пожарный световой (табло)</v>
          </cell>
        </row>
        <row r="36">
          <cell r="C36" t="str">
            <v>Прибор приемно-контрольный Сигнал 20П SMD (ЗАО НВП "Болид")</v>
          </cell>
        </row>
        <row r="37">
          <cell r="C37" t="str">
            <v>Прибор приемно-контрольный Яхонт 1И (ООО "Спецприбор")</v>
          </cell>
        </row>
        <row r="38">
          <cell r="C38" t="str">
            <v>Табло Блик С-12М Выход оповещатель пожарный световой (табло)</v>
          </cell>
        </row>
        <row r="39">
          <cell r="C39" t="str">
            <v>Пульт контроля и управления С2000М версия 2.06  (ЗАО НВП "Болид")</v>
          </cell>
        </row>
        <row r="40">
          <cell r="C40" t="str">
            <v>Резервированный источник питания  РИП-12 исп.01  (ЗАО НВП "Болид")</v>
          </cell>
        </row>
        <row r="41">
          <cell r="C41" t="str">
            <v>Извещатель пожарный тепловой ИП 101 Гранат, обычный (ООО "Спецприбор")</v>
          </cell>
        </row>
        <row r="42">
          <cell r="C42" t="str">
            <v>Оптический дымовой извещатель Esser IQ8QUAD C 802371 (Esser by Honeywell)</v>
          </cell>
        </row>
        <row r="43">
          <cell r="C43" t="str">
            <v>Стандартная база Esser IQ8 Quad- 805590 (Esser by Honeywell)</v>
          </cell>
        </row>
        <row r="44">
          <cell r="C44" t="str">
            <v>Блок контроля и индикации с клавиатурой С2000-БКИ версия 2.23  (ЗАО НВП "Болид")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58"/>
  <sheetViews>
    <sheetView tabSelected="1" topLeftCell="A41" zoomScaleNormal="100" zoomScaleSheetLayoutView="100" workbookViewId="0">
      <selection activeCell="D42" sqref="D42"/>
    </sheetView>
  </sheetViews>
  <sheetFormatPr defaultRowHeight="15" x14ac:dyDescent="0.25"/>
  <cols>
    <col min="1" max="1" width="6.42578125" style="3" customWidth="1"/>
    <col min="2" max="2" width="31.28515625" style="4" customWidth="1"/>
    <col min="3" max="3" width="9.7109375" style="3" customWidth="1"/>
    <col min="4" max="4" width="66.28515625" style="3" customWidth="1"/>
    <col min="5" max="5" width="9.140625" style="3"/>
    <col min="6" max="6" width="8.28515625" style="3" customWidth="1"/>
    <col min="7" max="7" width="16.42578125" style="3" customWidth="1"/>
    <col min="8" max="8" width="19.5703125" style="3" customWidth="1"/>
    <col min="9" max="9" width="16" style="3" customWidth="1"/>
    <col min="10" max="11" width="18.28515625" style="3" customWidth="1"/>
    <col min="12" max="12" width="19.5703125" style="3" customWidth="1"/>
    <col min="13" max="16384" width="9.140625" style="3"/>
  </cols>
  <sheetData>
    <row r="1" spans="1:18" ht="15" customHeight="1" x14ac:dyDescent="0.25">
      <c r="I1" s="47" t="s">
        <v>54</v>
      </c>
      <c r="J1" s="47"/>
      <c r="K1" s="47"/>
    </row>
    <row r="2" spans="1:18" x14ac:dyDescent="0.25">
      <c r="A2" s="52" t="s">
        <v>5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8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8" x14ac:dyDescent="0.25">
      <c r="B4" s="5"/>
      <c r="C4" s="6"/>
      <c r="D4" s="7"/>
      <c r="L4" s="8"/>
    </row>
    <row r="5" spans="1:18" ht="15" customHeight="1" x14ac:dyDescent="0.25">
      <c r="A5" s="55" t="s">
        <v>0</v>
      </c>
      <c r="B5" s="48" t="s">
        <v>55</v>
      </c>
      <c r="C5" s="49"/>
      <c r="D5" s="55" t="s">
        <v>1</v>
      </c>
      <c r="E5" s="55" t="s">
        <v>6</v>
      </c>
      <c r="F5" s="55" t="s">
        <v>33</v>
      </c>
      <c r="G5" s="53" t="s">
        <v>47</v>
      </c>
      <c r="H5" s="53" t="s">
        <v>48</v>
      </c>
      <c r="I5" s="69" t="s">
        <v>49</v>
      </c>
      <c r="J5" s="69" t="s">
        <v>50</v>
      </c>
      <c r="K5" s="55" t="s">
        <v>2</v>
      </c>
      <c r="L5" s="8"/>
    </row>
    <row r="6" spans="1:18" s="9" customFormat="1" ht="97.9" customHeight="1" x14ac:dyDescent="0.25">
      <c r="A6" s="56"/>
      <c r="B6" s="50"/>
      <c r="C6" s="51"/>
      <c r="D6" s="56"/>
      <c r="E6" s="56"/>
      <c r="F6" s="56"/>
      <c r="G6" s="68"/>
      <c r="H6" s="68"/>
      <c r="I6" s="54"/>
      <c r="J6" s="54"/>
      <c r="K6" s="56"/>
    </row>
    <row r="7" spans="1:18" x14ac:dyDescent="0.25">
      <c r="A7" s="39">
        <v>1</v>
      </c>
      <c r="B7" s="65">
        <v>3</v>
      </c>
      <c r="C7" s="66"/>
      <c r="D7" s="39">
        <v>5</v>
      </c>
      <c r="E7" s="39">
        <v>6</v>
      </c>
      <c r="F7" s="39">
        <v>7</v>
      </c>
      <c r="G7" s="39">
        <v>8</v>
      </c>
      <c r="H7" s="39">
        <v>9</v>
      </c>
      <c r="I7" s="39">
        <v>10</v>
      </c>
      <c r="J7" s="39">
        <v>11</v>
      </c>
      <c r="K7" s="39">
        <v>12</v>
      </c>
    </row>
    <row r="8" spans="1:18" ht="36" customHeight="1" x14ac:dyDescent="0.25">
      <c r="A8" s="38">
        <v>1</v>
      </c>
      <c r="B8" s="41" t="str">
        <f>[1]Лист1!C9</f>
        <v>Батарея аккумуляторная АКБ 12 В, 7 Ач</v>
      </c>
      <c r="C8" s="42"/>
      <c r="D8" s="32" t="s">
        <v>53</v>
      </c>
      <c r="E8" s="33" t="s">
        <v>22</v>
      </c>
      <c r="F8" s="78">
        <v>78</v>
      </c>
      <c r="G8" s="79">
        <v>516</v>
      </c>
      <c r="H8" s="29">
        <f>G8*1.18</f>
        <v>608.88</v>
      </c>
      <c r="I8" s="11">
        <f>F8*G8</f>
        <v>40248</v>
      </c>
      <c r="J8" s="11">
        <f>F8*H8</f>
        <v>47492.639999999999</v>
      </c>
      <c r="K8" s="30" t="s">
        <v>19</v>
      </c>
      <c r="R8" s="12"/>
    </row>
    <row r="9" spans="1:18" ht="48.75" customHeight="1" x14ac:dyDescent="0.25">
      <c r="A9" s="38">
        <v>2</v>
      </c>
      <c r="B9" s="41" t="str">
        <f>[1]Лист1!C10</f>
        <v xml:space="preserve">Батарея аккумуляторная АКБ 12 В, 17 Ач </v>
      </c>
      <c r="C9" s="42"/>
      <c r="D9" s="34" t="s">
        <v>28</v>
      </c>
      <c r="E9" s="33" t="s">
        <v>22</v>
      </c>
      <c r="F9" s="78">
        <v>24</v>
      </c>
      <c r="G9" s="79">
        <v>1644</v>
      </c>
      <c r="H9" s="29">
        <f t="shared" ref="H9:H43" si="0">G9*1.18</f>
        <v>1939.9199999999998</v>
      </c>
      <c r="I9" s="11">
        <f t="shared" ref="I9:I43" si="1">F9*G9</f>
        <v>39456</v>
      </c>
      <c r="J9" s="11">
        <f t="shared" ref="J9:J43" si="2">F9*H9</f>
        <v>46558.079999999994</v>
      </c>
      <c r="K9" s="30" t="s">
        <v>19</v>
      </c>
      <c r="R9" s="12"/>
    </row>
    <row r="10" spans="1:18" ht="80.25" customHeight="1" x14ac:dyDescent="0.25">
      <c r="A10" s="38">
        <v>3</v>
      </c>
      <c r="B10" s="41" t="str">
        <f>[1]Лист1!C11</f>
        <v xml:space="preserve">Извешатель тепловой ИП 103-5/1 </v>
      </c>
      <c r="C10" s="42"/>
      <c r="D10" s="32" t="s">
        <v>35</v>
      </c>
      <c r="E10" s="36" t="s">
        <v>22</v>
      </c>
      <c r="F10" s="80">
        <v>289</v>
      </c>
      <c r="G10" s="79">
        <v>77</v>
      </c>
      <c r="H10" s="29">
        <f t="shared" si="0"/>
        <v>90.86</v>
      </c>
      <c r="I10" s="11">
        <f t="shared" si="1"/>
        <v>22253</v>
      </c>
      <c r="J10" s="11">
        <f t="shared" si="2"/>
        <v>26258.54</v>
      </c>
      <c r="K10" s="30" t="s">
        <v>19</v>
      </c>
      <c r="R10" s="12"/>
    </row>
    <row r="11" spans="1:18" ht="79.5" customHeight="1" x14ac:dyDescent="0.25">
      <c r="A11" s="38">
        <v>4</v>
      </c>
      <c r="B11" s="41" t="str">
        <f>[1]Лист1!C12</f>
        <v>Извещатель пожарный дымовой ИП 212-41М (ООО «КБ Пожарной Автоматики»)</v>
      </c>
      <c r="C11" s="42"/>
      <c r="D11" s="32" t="s">
        <v>36</v>
      </c>
      <c r="E11" s="36" t="s">
        <v>22</v>
      </c>
      <c r="F11" s="80">
        <v>1620</v>
      </c>
      <c r="G11" s="79">
        <v>253</v>
      </c>
      <c r="H11" s="29">
        <f t="shared" si="0"/>
        <v>298.53999999999996</v>
      </c>
      <c r="I11" s="11">
        <f t="shared" si="1"/>
        <v>409860</v>
      </c>
      <c r="J11" s="11">
        <f t="shared" si="2"/>
        <v>483634.79999999993</v>
      </c>
      <c r="K11" s="30" t="s">
        <v>19</v>
      </c>
      <c r="R11" s="12"/>
    </row>
    <row r="12" spans="1:18" ht="52.5" customHeight="1" x14ac:dyDescent="0.25">
      <c r="A12" s="38">
        <v>5</v>
      </c>
      <c r="B12" s="41" t="str">
        <f>[1]Лист1!C13</f>
        <v>Извещатель пожарный ИПР-3 СУМ</v>
      </c>
      <c r="C12" s="42"/>
      <c r="D12" s="32" t="s">
        <v>37</v>
      </c>
      <c r="E12" s="36" t="s">
        <v>22</v>
      </c>
      <c r="F12" s="80">
        <v>48</v>
      </c>
      <c r="G12" s="79">
        <v>197</v>
      </c>
      <c r="H12" s="29">
        <f t="shared" si="0"/>
        <v>232.45999999999998</v>
      </c>
      <c r="I12" s="11">
        <f t="shared" si="1"/>
        <v>9456</v>
      </c>
      <c r="J12" s="11">
        <f t="shared" si="2"/>
        <v>11158.079999999998</v>
      </c>
      <c r="K12" s="30" t="s">
        <v>19</v>
      </c>
      <c r="R12" s="12"/>
    </row>
    <row r="13" spans="1:18" ht="49.5" customHeight="1" x14ac:dyDescent="0.25">
      <c r="A13" s="38">
        <v>6</v>
      </c>
      <c r="B13" s="41" t="str">
        <f>[1]Лист1!C14</f>
        <v>Оповещатель свето-звуковой Маяк 12-К</v>
      </c>
      <c r="C13" s="42"/>
      <c r="D13" s="34" t="s">
        <v>27</v>
      </c>
      <c r="E13" s="36" t="s">
        <v>22</v>
      </c>
      <c r="F13" s="80">
        <v>20</v>
      </c>
      <c r="G13" s="79">
        <v>314</v>
      </c>
      <c r="H13" s="29">
        <f t="shared" si="0"/>
        <v>370.52</v>
      </c>
      <c r="I13" s="11">
        <f t="shared" si="1"/>
        <v>6280</v>
      </c>
      <c r="J13" s="11">
        <f t="shared" si="2"/>
        <v>7410.4</v>
      </c>
      <c r="K13" s="30" t="s">
        <v>19</v>
      </c>
      <c r="R13" s="12"/>
    </row>
    <row r="14" spans="1:18" ht="51.75" customHeight="1" x14ac:dyDescent="0.25">
      <c r="A14" s="38">
        <v>7</v>
      </c>
      <c r="B14" s="41" t="str">
        <f>[1]Лист1!C15</f>
        <v>Оповещатель звуковой Маяк 12-3М</v>
      </c>
      <c r="C14" s="42"/>
      <c r="D14" s="34" t="s">
        <v>26</v>
      </c>
      <c r="E14" s="36" t="s">
        <v>22</v>
      </c>
      <c r="F14" s="80">
        <v>98</v>
      </c>
      <c r="G14" s="79">
        <v>140</v>
      </c>
      <c r="H14" s="29">
        <f t="shared" si="0"/>
        <v>165.2</v>
      </c>
      <c r="I14" s="11">
        <f t="shared" si="1"/>
        <v>13720</v>
      </c>
      <c r="J14" s="11">
        <f t="shared" si="2"/>
        <v>16189.599999999999</v>
      </c>
      <c r="K14" s="30" t="s">
        <v>19</v>
      </c>
      <c r="R14" s="12"/>
    </row>
    <row r="15" spans="1:18" ht="52.5" customHeight="1" x14ac:dyDescent="0.25">
      <c r="A15" s="38">
        <v>8</v>
      </c>
      <c r="B15" s="41" t="str">
        <f>[1]Лист1!C16</f>
        <v>Табло световое Молния-12 "Стрелка влево"</v>
      </c>
      <c r="C15" s="42"/>
      <c r="D15" s="34" t="s">
        <v>38</v>
      </c>
      <c r="E15" s="36" t="s">
        <v>22</v>
      </c>
      <c r="F15" s="80">
        <v>98</v>
      </c>
      <c r="G15" s="79">
        <v>127</v>
      </c>
      <c r="H15" s="29">
        <f t="shared" si="0"/>
        <v>149.85999999999999</v>
      </c>
      <c r="I15" s="11">
        <f t="shared" si="1"/>
        <v>12446</v>
      </c>
      <c r="J15" s="11">
        <f t="shared" si="2"/>
        <v>14686.279999999999</v>
      </c>
      <c r="K15" s="30" t="s">
        <v>19</v>
      </c>
      <c r="R15" s="12"/>
    </row>
    <row r="16" spans="1:18" ht="51" customHeight="1" x14ac:dyDescent="0.25">
      <c r="A16" s="38">
        <v>9</v>
      </c>
      <c r="B16" s="41" t="str">
        <f>[1]Лист1!C17</f>
        <v>Табло световое Молния-12 "Стрелка вправо"</v>
      </c>
      <c r="C16" s="42"/>
      <c r="D16" s="34" t="s">
        <v>38</v>
      </c>
      <c r="E16" s="36" t="s">
        <v>22</v>
      </c>
      <c r="F16" s="80">
        <v>98</v>
      </c>
      <c r="G16" s="79">
        <v>127</v>
      </c>
      <c r="H16" s="29">
        <f t="shared" si="0"/>
        <v>149.85999999999999</v>
      </c>
      <c r="I16" s="11">
        <f t="shared" si="1"/>
        <v>12446</v>
      </c>
      <c r="J16" s="11">
        <f t="shared" si="2"/>
        <v>14686.279999999999</v>
      </c>
      <c r="K16" s="30" t="s">
        <v>19</v>
      </c>
      <c r="R16" s="12"/>
    </row>
    <row r="17" spans="1:18" ht="96.75" customHeight="1" x14ac:dyDescent="0.25">
      <c r="A17" s="38">
        <v>10</v>
      </c>
      <c r="B17" s="41" t="str">
        <f>[1]Лист1!C18</f>
        <v>Извещатель пожарный ИПДЛ-52М (ИП212-52М) 8-80 (ООО «ИВС-Сигналспецавтоматика»)</v>
      </c>
      <c r="C17" s="42"/>
      <c r="D17" s="31" t="s">
        <v>57</v>
      </c>
      <c r="E17" s="36" t="s">
        <v>22</v>
      </c>
      <c r="F17" s="67">
        <v>15</v>
      </c>
      <c r="G17" s="79">
        <v>11295</v>
      </c>
      <c r="H17" s="29">
        <f t="shared" si="0"/>
        <v>13328.099999999999</v>
      </c>
      <c r="I17" s="11">
        <f t="shared" si="1"/>
        <v>169425</v>
      </c>
      <c r="J17" s="11">
        <f t="shared" si="2"/>
        <v>199921.49999999997</v>
      </c>
      <c r="K17" s="30" t="s">
        <v>19</v>
      </c>
      <c r="R17" s="12"/>
    </row>
    <row r="18" spans="1:18" ht="126.75" customHeight="1" x14ac:dyDescent="0.25">
      <c r="A18" s="38">
        <v>11</v>
      </c>
      <c r="B18" s="41" t="str">
        <f>[1]Лист1!C19</f>
        <v>Кабель КСРВнг(А)-FRLS 2х0,5 (ООО «ТПД Паритет»)</v>
      </c>
      <c r="C18" s="42"/>
      <c r="D18" s="31" t="s">
        <v>58</v>
      </c>
      <c r="E18" s="36" t="s">
        <v>71</v>
      </c>
      <c r="F18" s="67">
        <v>9.8000000000000007</v>
      </c>
      <c r="G18" s="79">
        <v>8500</v>
      </c>
      <c r="H18" s="29">
        <f t="shared" si="0"/>
        <v>10030</v>
      </c>
      <c r="I18" s="11">
        <f t="shared" si="1"/>
        <v>83300</v>
      </c>
      <c r="J18" s="11">
        <f t="shared" si="2"/>
        <v>98294</v>
      </c>
      <c r="K18" s="30" t="s">
        <v>19</v>
      </c>
      <c r="R18" s="12"/>
    </row>
    <row r="19" spans="1:18" ht="123" customHeight="1" x14ac:dyDescent="0.25">
      <c r="A19" s="38">
        <v>12</v>
      </c>
      <c r="B19" s="45" t="str">
        <f>[1]Лист1!C20</f>
        <v>Кабель КСРВнг(А)-FRLS 4х0,5 (ООО «ТПД Паритет»)</v>
      </c>
      <c r="C19" s="46"/>
      <c r="D19" s="31" t="s">
        <v>58</v>
      </c>
      <c r="E19" s="36" t="s">
        <v>71</v>
      </c>
      <c r="F19" s="67">
        <v>7.8</v>
      </c>
      <c r="G19" s="79">
        <v>15000</v>
      </c>
      <c r="H19" s="29">
        <f t="shared" si="0"/>
        <v>17700</v>
      </c>
      <c r="I19" s="11">
        <f t="shared" si="1"/>
        <v>117000</v>
      </c>
      <c r="J19" s="11">
        <f t="shared" si="2"/>
        <v>138060</v>
      </c>
      <c r="K19" s="30" t="s">
        <v>19</v>
      </c>
      <c r="R19" s="12"/>
    </row>
    <row r="20" spans="1:18" ht="125.25" customHeight="1" x14ac:dyDescent="0.25">
      <c r="A20" s="38">
        <v>13</v>
      </c>
      <c r="B20" s="45" t="str">
        <f>[1]Лист1!C21</f>
        <v>Кабель КСРВнг(А)-FRLS 10х0,5 (ООО «ТПД Паритет»)</v>
      </c>
      <c r="C20" s="46"/>
      <c r="D20" s="31" t="s">
        <v>59</v>
      </c>
      <c r="E20" s="36" t="s">
        <v>71</v>
      </c>
      <c r="F20" s="67">
        <v>2.2000000000000002</v>
      </c>
      <c r="G20" s="79">
        <v>59417.8</v>
      </c>
      <c r="H20" s="29">
        <f t="shared" si="0"/>
        <v>70113.004000000001</v>
      </c>
      <c r="I20" s="11">
        <f t="shared" si="1"/>
        <v>130719.16000000002</v>
      </c>
      <c r="J20" s="11">
        <f t="shared" si="2"/>
        <v>154248.60880000002</v>
      </c>
      <c r="K20" s="30" t="s">
        <v>19</v>
      </c>
      <c r="R20" s="12"/>
    </row>
    <row r="21" spans="1:18" ht="81.75" customHeight="1" x14ac:dyDescent="0.25">
      <c r="A21" s="38">
        <v>14</v>
      </c>
      <c r="B21" s="41" t="str">
        <f>[1]Лист1!C22</f>
        <v>Прибор приемно-контрольный Сигнал-10 (ЗАО НВП "Болид")</v>
      </c>
      <c r="C21" s="42"/>
      <c r="D21" s="32" t="s">
        <v>39</v>
      </c>
      <c r="E21" s="36" t="s">
        <v>22</v>
      </c>
      <c r="F21" s="80">
        <v>15</v>
      </c>
      <c r="G21" s="79">
        <v>2075</v>
      </c>
      <c r="H21" s="29">
        <f t="shared" si="0"/>
        <v>2448.5</v>
      </c>
      <c r="I21" s="11">
        <f t="shared" si="1"/>
        <v>31125</v>
      </c>
      <c r="J21" s="11">
        <f t="shared" si="2"/>
        <v>36727.5</v>
      </c>
      <c r="K21" s="30" t="s">
        <v>19</v>
      </c>
      <c r="R21" s="12"/>
    </row>
    <row r="22" spans="1:18" ht="127.5" customHeight="1" x14ac:dyDescent="0.25">
      <c r="A22" s="38">
        <v>15</v>
      </c>
      <c r="B22" s="41" t="str">
        <f>[1]Лист1!C23</f>
        <v>Прибор приемно-контрольный Сигнал-20М (ЗАО НВП "Болид")</v>
      </c>
      <c r="C22" s="42"/>
      <c r="D22" s="32" t="s">
        <v>40</v>
      </c>
      <c r="E22" s="36" t="s">
        <v>22</v>
      </c>
      <c r="F22" s="80">
        <v>15</v>
      </c>
      <c r="G22" s="79">
        <v>4090</v>
      </c>
      <c r="H22" s="29">
        <f t="shared" si="0"/>
        <v>4826.2</v>
      </c>
      <c r="I22" s="11">
        <f t="shared" si="1"/>
        <v>61350</v>
      </c>
      <c r="J22" s="11">
        <f t="shared" si="2"/>
        <v>72393</v>
      </c>
      <c r="K22" s="30" t="s">
        <v>19</v>
      </c>
      <c r="R22" s="12"/>
    </row>
    <row r="23" spans="1:18" ht="81" customHeight="1" x14ac:dyDescent="0.25">
      <c r="A23" s="38">
        <v>16</v>
      </c>
      <c r="B23" s="41" t="str">
        <f>[1]Лист1!C24</f>
        <v>ВВГП 3*1,5 нг Кабель силовой</v>
      </c>
      <c r="C23" s="42"/>
      <c r="D23" s="35" t="s">
        <v>60</v>
      </c>
      <c r="E23" s="36" t="s">
        <v>71</v>
      </c>
      <c r="F23" s="80">
        <v>1.2</v>
      </c>
      <c r="G23" s="79">
        <v>28500</v>
      </c>
      <c r="H23" s="29">
        <f t="shared" si="0"/>
        <v>33630</v>
      </c>
      <c r="I23" s="11">
        <f t="shared" si="1"/>
        <v>34200</v>
      </c>
      <c r="J23" s="11">
        <f t="shared" si="2"/>
        <v>40356</v>
      </c>
      <c r="K23" s="30" t="s">
        <v>19</v>
      </c>
      <c r="R23" s="12"/>
    </row>
    <row r="24" spans="1:18" ht="39" customHeight="1" x14ac:dyDescent="0.25">
      <c r="A24" s="38">
        <v>17</v>
      </c>
      <c r="B24" s="41" t="str">
        <f>[1]Лист1!C25</f>
        <v>Труба ПВХ D=20 легкая гофрированная с протяжкой</v>
      </c>
      <c r="C24" s="42"/>
      <c r="D24" s="34" t="s">
        <v>61</v>
      </c>
      <c r="E24" s="36" t="s">
        <v>72</v>
      </c>
      <c r="F24" s="80">
        <v>2400</v>
      </c>
      <c r="G24" s="29">
        <v>7</v>
      </c>
      <c r="H24" s="29">
        <f t="shared" si="0"/>
        <v>8.26</v>
      </c>
      <c r="I24" s="11">
        <f t="shared" si="1"/>
        <v>16800</v>
      </c>
      <c r="J24" s="11">
        <f t="shared" si="2"/>
        <v>19824</v>
      </c>
      <c r="K24" s="30" t="s">
        <v>19</v>
      </c>
      <c r="R24" s="12"/>
    </row>
    <row r="25" spans="1:18" ht="41.25" customHeight="1" x14ac:dyDescent="0.25">
      <c r="A25" s="38">
        <v>18</v>
      </c>
      <c r="B25" s="41" t="str">
        <f>[1]Лист1!C26</f>
        <v>Крепление для труб ПВХ с защелкой, диаметр 20 мм</v>
      </c>
      <c r="C25" s="42"/>
      <c r="D25" s="34" t="s">
        <v>62</v>
      </c>
      <c r="E25" s="36" t="s">
        <v>22</v>
      </c>
      <c r="F25" s="80">
        <v>2400</v>
      </c>
      <c r="G25" s="29">
        <v>1.5</v>
      </c>
      <c r="H25" s="29">
        <f t="shared" si="0"/>
        <v>1.77</v>
      </c>
      <c r="I25" s="11">
        <f t="shared" si="1"/>
        <v>3600</v>
      </c>
      <c r="J25" s="11">
        <f t="shared" si="2"/>
        <v>4248</v>
      </c>
      <c r="K25" s="30" t="s">
        <v>19</v>
      </c>
      <c r="R25" s="12"/>
    </row>
    <row r="26" spans="1:18" ht="37.5" customHeight="1" x14ac:dyDescent="0.25">
      <c r="A26" s="38">
        <v>19</v>
      </c>
      <c r="B26" s="43" t="str">
        <f>[1]Лист1!C27</f>
        <v>Дюбель полипропиленовый 6х40 мм и саморез 3,5х35 мм в уп. 200 шт.</v>
      </c>
      <c r="C26" s="44"/>
      <c r="D26" s="34" t="s">
        <v>63</v>
      </c>
      <c r="E26" s="36" t="s">
        <v>22</v>
      </c>
      <c r="F26" s="80">
        <v>5000</v>
      </c>
      <c r="G26" s="29">
        <v>2.09</v>
      </c>
      <c r="H26" s="29">
        <f t="shared" si="0"/>
        <v>2.4661999999999997</v>
      </c>
      <c r="I26" s="11">
        <f t="shared" si="1"/>
        <v>10450</v>
      </c>
      <c r="J26" s="11">
        <f t="shared" si="2"/>
        <v>12330.999999999998</v>
      </c>
      <c r="K26" s="30" t="s">
        <v>19</v>
      </c>
      <c r="R26" s="12"/>
    </row>
    <row r="27" spans="1:18" ht="33.75" customHeight="1" x14ac:dyDescent="0.25">
      <c r="A27" s="38">
        <v>20</v>
      </c>
      <c r="B27" s="41" t="str">
        <f>[1]Лист1!C28</f>
        <v>Саморез по дереву 3,5*35</v>
      </c>
      <c r="C27" s="42"/>
      <c r="D27" s="34" t="s">
        <v>64</v>
      </c>
      <c r="E27" s="36" t="s">
        <v>22</v>
      </c>
      <c r="F27" s="80">
        <v>9000</v>
      </c>
      <c r="G27" s="29">
        <v>0.18</v>
      </c>
      <c r="H27" s="29">
        <f t="shared" si="0"/>
        <v>0.21239999999999998</v>
      </c>
      <c r="I27" s="11">
        <f t="shared" si="1"/>
        <v>1620</v>
      </c>
      <c r="J27" s="11">
        <f t="shared" si="2"/>
        <v>1911.6</v>
      </c>
      <c r="K27" s="30" t="s">
        <v>19</v>
      </c>
      <c r="R27" s="12"/>
    </row>
    <row r="28" spans="1:18" ht="38.25" customHeight="1" x14ac:dyDescent="0.25">
      <c r="A28" s="38">
        <v>21</v>
      </c>
      <c r="B28" s="41" t="str">
        <f>[1]Лист1!C29</f>
        <v>Дюбель хомут 5-10мм нейлон белый (100шт)</v>
      </c>
      <c r="C28" s="42"/>
      <c r="D28" s="34" t="s">
        <v>65</v>
      </c>
      <c r="E28" s="36" t="s">
        <v>22</v>
      </c>
      <c r="F28" s="80">
        <v>5000</v>
      </c>
      <c r="G28" s="29">
        <v>2.09</v>
      </c>
      <c r="H28" s="29">
        <f t="shared" si="0"/>
        <v>2.4661999999999997</v>
      </c>
      <c r="I28" s="11">
        <f t="shared" si="1"/>
        <v>10450</v>
      </c>
      <c r="J28" s="11">
        <f t="shared" si="2"/>
        <v>12330.999999999998</v>
      </c>
      <c r="K28" s="30" t="s">
        <v>19</v>
      </c>
      <c r="R28" s="12"/>
    </row>
    <row r="29" spans="1:18" ht="39" customHeight="1" x14ac:dyDescent="0.25">
      <c r="A29" s="38">
        <v>22</v>
      </c>
      <c r="B29" s="41" t="str">
        <f>[1]Лист1!C30</f>
        <v>Дюбель хомут 11-18мм нейлон белый (100шт)</v>
      </c>
      <c r="C29" s="42"/>
      <c r="D29" s="34" t="s">
        <v>66</v>
      </c>
      <c r="E29" s="36" t="s">
        <v>22</v>
      </c>
      <c r="F29" s="80">
        <v>2000</v>
      </c>
      <c r="G29" s="29">
        <v>2.09</v>
      </c>
      <c r="H29" s="29">
        <f t="shared" si="0"/>
        <v>2.4661999999999997</v>
      </c>
      <c r="I29" s="11">
        <f t="shared" si="1"/>
        <v>4180</v>
      </c>
      <c r="J29" s="11">
        <f t="shared" si="2"/>
        <v>4932.3999999999996</v>
      </c>
      <c r="K29" s="30" t="s">
        <v>19</v>
      </c>
      <c r="R29" s="12"/>
    </row>
    <row r="30" spans="1:18" ht="42" customHeight="1" x14ac:dyDescent="0.25">
      <c r="A30" s="38">
        <v>23</v>
      </c>
      <c r="B30" s="41" t="str">
        <f>[1]Лист1!C31</f>
        <v>Хомут кабельный 200х2.5мм устойчивый к УФ (100шт) FS 200 AW-C</v>
      </c>
      <c r="C30" s="42"/>
      <c r="D30" s="34" t="s">
        <v>67</v>
      </c>
      <c r="E30" s="36" t="s">
        <v>22</v>
      </c>
      <c r="F30" s="80">
        <v>9000</v>
      </c>
      <c r="G30" s="29">
        <v>2.5</v>
      </c>
      <c r="H30" s="29">
        <f t="shared" si="0"/>
        <v>2.9499999999999997</v>
      </c>
      <c r="I30" s="11">
        <f t="shared" si="1"/>
        <v>22500</v>
      </c>
      <c r="J30" s="11">
        <f t="shared" si="2"/>
        <v>26549.999999999996</v>
      </c>
      <c r="K30" s="30" t="s">
        <v>19</v>
      </c>
      <c r="R30" s="12"/>
    </row>
    <row r="31" spans="1:18" ht="41.25" customHeight="1" x14ac:dyDescent="0.25">
      <c r="A31" s="38">
        <v>24</v>
      </c>
      <c r="B31" s="41" t="str">
        <f>[1]Лист1!C32</f>
        <v>Источник питания Скат-1200М (ЗАО "Бастион")</v>
      </c>
      <c r="C31" s="42"/>
      <c r="D31" s="32" t="s">
        <v>44</v>
      </c>
      <c r="E31" s="36" t="s">
        <v>22</v>
      </c>
      <c r="F31" s="80">
        <v>25</v>
      </c>
      <c r="G31" s="79">
        <v>2624</v>
      </c>
      <c r="H31" s="29">
        <f t="shared" si="0"/>
        <v>3096.3199999999997</v>
      </c>
      <c r="I31" s="11">
        <f t="shared" si="1"/>
        <v>65600</v>
      </c>
      <c r="J31" s="11">
        <f t="shared" si="2"/>
        <v>77408</v>
      </c>
      <c r="K31" s="30" t="s">
        <v>19</v>
      </c>
      <c r="R31" s="12"/>
    </row>
    <row r="32" spans="1:18" ht="36.75" customHeight="1" x14ac:dyDescent="0.25">
      <c r="A32" s="38">
        <v>25</v>
      </c>
      <c r="B32" s="41" t="str">
        <f>[1]Лист1!C33</f>
        <v>Изолента ПВХ</v>
      </c>
      <c r="C32" s="42"/>
      <c r="D32" s="77" t="s">
        <v>68</v>
      </c>
      <c r="E32" s="36" t="s">
        <v>22</v>
      </c>
      <c r="F32" s="80">
        <v>48</v>
      </c>
      <c r="G32" s="29">
        <v>29.66</v>
      </c>
      <c r="H32" s="29">
        <f t="shared" si="0"/>
        <v>34.998799999999996</v>
      </c>
      <c r="I32" s="11">
        <f t="shared" si="1"/>
        <v>1423.68</v>
      </c>
      <c r="J32" s="11">
        <f t="shared" si="2"/>
        <v>1679.9423999999999</v>
      </c>
      <c r="K32" s="30" t="s">
        <v>19</v>
      </c>
      <c r="R32" s="12"/>
    </row>
    <row r="33" spans="1:18" ht="51" customHeight="1" x14ac:dyDescent="0.25">
      <c r="A33" s="38">
        <v>26</v>
      </c>
      <c r="B33" s="41" t="str">
        <f>[1]Лист1!C34</f>
        <v>Устройство шлейфовое контрольное УШК-01 (ВУОС) (ООО «ИВС-Сигналспецавтоматика»)</v>
      </c>
      <c r="C33" s="42"/>
      <c r="D33" s="77" t="s">
        <v>69</v>
      </c>
      <c r="E33" s="36" t="s">
        <v>22</v>
      </c>
      <c r="F33" s="80">
        <v>495</v>
      </c>
      <c r="G33" s="29">
        <v>160</v>
      </c>
      <c r="H33" s="29">
        <f t="shared" si="0"/>
        <v>188.79999999999998</v>
      </c>
      <c r="I33" s="11">
        <f t="shared" si="1"/>
        <v>79200</v>
      </c>
      <c r="J33" s="11">
        <f t="shared" si="2"/>
        <v>93455.999999999985</v>
      </c>
      <c r="K33" s="30" t="s">
        <v>19</v>
      </c>
      <c r="R33" s="12"/>
    </row>
    <row r="34" spans="1:18" ht="54" customHeight="1" x14ac:dyDescent="0.25">
      <c r="A34" s="38">
        <v>27</v>
      </c>
      <c r="B34" s="41" t="str">
        <f>[1]Лист1!C35</f>
        <v>Молния-12 Ultra Мини "Выход" Оповещатель охранно-пожарный световой (табло)</v>
      </c>
      <c r="C34" s="42"/>
      <c r="D34" s="35" t="s">
        <v>70</v>
      </c>
      <c r="E34" s="36" t="s">
        <v>22</v>
      </c>
      <c r="F34" s="80">
        <v>47</v>
      </c>
      <c r="G34" s="79">
        <v>580</v>
      </c>
      <c r="H34" s="29">
        <f t="shared" si="0"/>
        <v>684.4</v>
      </c>
      <c r="I34" s="11">
        <f t="shared" si="1"/>
        <v>27260</v>
      </c>
      <c r="J34" s="11">
        <f t="shared" si="2"/>
        <v>32166.799999999999</v>
      </c>
      <c r="K34" s="30" t="s">
        <v>19</v>
      </c>
      <c r="R34" s="12"/>
    </row>
    <row r="35" spans="1:18" ht="104.25" customHeight="1" x14ac:dyDescent="0.25">
      <c r="A35" s="38">
        <v>28</v>
      </c>
      <c r="B35" s="41" t="str">
        <f>[1]Лист1!C36</f>
        <v>Прибор приемно-контрольный Сигнал 20П SMD (ЗАО НВП "Болид")</v>
      </c>
      <c r="C35" s="42"/>
      <c r="D35" s="32" t="s">
        <v>41</v>
      </c>
      <c r="E35" s="36" t="s">
        <v>22</v>
      </c>
      <c r="F35" s="80">
        <v>20</v>
      </c>
      <c r="G35" s="79">
        <v>2864</v>
      </c>
      <c r="H35" s="29">
        <f t="shared" si="0"/>
        <v>3379.52</v>
      </c>
      <c r="I35" s="11">
        <f t="shared" si="1"/>
        <v>57280</v>
      </c>
      <c r="J35" s="11">
        <f t="shared" si="2"/>
        <v>67590.399999999994</v>
      </c>
      <c r="K35" s="30" t="s">
        <v>19</v>
      </c>
      <c r="R35" s="12"/>
    </row>
    <row r="36" spans="1:18" ht="83.25" customHeight="1" x14ac:dyDescent="0.25">
      <c r="A36" s="38">
        <v>29</v>
      </c>
      <c r="B36" s="41" t="str">
        <f>[1]Лист1!C37</f>
        <v>Прибор приемно-контрольный Яхонт 1И (ООО "Спецприбор")</v>
      </c>
      <c r="C36" s="42"/>
      <c r="D36" s="32" t="s">
        <v>42</v>
      </c>
      <c r="E36" s="36" t="s">
        <v>22</v>
      </c>
      <c r="F36" s="80">
        <v>5</v>
      </c>
      <c r="G36" s="79">
        <v>4346</v>
      </c>
      <c r="H36" s="29">
        <f t="shared" si="0"/>
        <v>5128.28</v>
      </c>
      <c r="I36" s="11">
        <f t="shared" si="1"/>
        <v>21730</v>
      </c>
      <c r="J36" s="11">
        <f t="shared" si="2"/>
        <v>25641.399999999998</v>
      </c>
      <c r="K36" s="30" t="s">
        <v>19</v>
      </c>
      <c r="R36" s="12"/>
    </row>
    <row r="37" spans="1:18" ht="36.75" customHeight="1" x14ac:dyDescent="0.25">
      <c r="A37" s="38">
        <v>30</v>
      </c>
      <c r="B37" s="41" t="str">
        <f>[1]Лист1!C38</f>
        <v>Табло Блик С-12М Выход оповещатель пожарный световой (табло)</v>
      </c>
      <c r="C37" s="42"/>
      <c r="D37" s="34" t="s">
        <v>43</v>
      </c>
      <c r="E37" s="36" t="s">
        <v>22</v>
      </c>
      <c r="F37" s="80">
        <v>98</v>
      </c>
      <c r="G37" s="79">
        <v>173</v>
      </c>
      <c r="H37" s="29">
        <f t="shared" si="0"/>
        <v>204.14</v>
      </c>
      <c r="I37" s="11">
        <f t="shared" si="1"/>
        <v>16954</v>
      </c>
      <c r="J37" s="11">
        <f t="shared" si="2"/>
        <v>20005.719999999998</v>
      </c>
      <c r="K37" s="30" t="s">
        <v>19</v>
      </c>
      <c r="R37" s="12"/>
    </row>
    <row r="38" spans="1:18" ht="108" customHeight="1" x14ac:dyDescent="0.25">
      <c r="A38" s="38">
        <v>31</v>
      </c>
      <c r="B38" s="41" t="str">
        <f>[1]Лист1!C39</f>
        <v>Пульт контроля и управления С2000М версия 2.06  (ЗАО НВП "Болид")</v>
      </c>
      <c r="C38" s="42"/>
      <c r="D38" s="34" t="s">
        <v>23</v>
      </c>
      <c r="E38" s="36" t="s">
        <v>22</v>
      </c>
      <c r="F38" s="80">
        <v>12</v>
      </c>
      <c r="G38" s="79">
        <v>6246</v>
      </c>
      <c r="H38" s="29">
        <f t="shared" si="0"/>
        <v>7370.28</v>
      </c>
      <c r="I38" s="11">
        <f t="shared" si="1"/>
        <v>74952</v>
      </c>
      <c r="J38" s="11">
        <f t="shared" si="2"/>
        <v>88443.36</v>
      </c>
      <c r="K38" s="30" t="s">
        <v>19</v>
      </c>
      <c r="R38" s="12"/>
    </row>
    <row r="39" spans="1:18" ht="52.5" customHeight="1" x14ac:dyDescent="0.25">
      <c r="A39" s="38">
        <v>32</v>
      </c>
      <c r="B39" s="41" t="str">
        <f>[1]Лист1!C40</f>
        <v>Резервированный источник питания  РИП-12 исп.01  (ЗАО НВП "Болид")</v>
      </c>
      <c r="C39" s="42"/>
      <c r="D39" s="34" t="s">
        <v>25</v>
      </c>
      <c r="E39" s="36" t="s">
        <v>22</v>
      </c>
      <c r="F39" s="67">
        <v>25</v>
      </c>
      <c r="G39" s="79">
        <v>3310</v>
      </c>
      <c r="H39" s="29">
        <f t="shared" si="0"/>
        <v>3905.7999999999997</v>
      </c>
      <c r="I39" s="11">
        <f t="shared" si="1"/>
        <v>82750</v>
      </c>
      <c r="J39" s="11">
        <f t="shared" si="2"/>
        <v>97645</v>
      </c>
      <c r="K39" s="30" t="s">
        <v>19</v>
      </c>
      <c r="R39" s="12"/>
    </row>
    <row r="40" spans="1:18" ht="80.25" customHeight="1" x14ac:dyDescent="0.25">
      <c r="A40" s="38">
        <v>33</v>
      </c>
      <c r="B40" s="41" t="str">
        <f>[1]Лист1!C41</f>
        <v>Извещатель пожарный тепловой ИП 101 Гранат, обычный (ООО "Спецприбор")</v>
      </c>
      <c r="C40" s="42"/>
      <c r="D40" s="32" t="s">
        <v>45</v>
      </c>
      <c r="E40" s="36" t="s">
        <v>22</v>
      </c>
      <c r="F40" s="67">
        <v>30</v>
      </c>
      <c r="G40" s="79">
        <v>3890</v>
      </c>
      <c r="H40" s="29">
        <f t="shared" si="0"/>
        <v>4590.2</v>
      </c>
      <c r="I40" s="11">
        <f t="shared" si="1"/>
        <v>116700</v>
      </c>
      <c r="J40" s="11">
        <f t="shared" si="2"/>
        <v>137706</v>
      </c>
      <c r="K40" s="30" t="s">
        <v>19</v>
      </c>
      <c r="R40" s="12"/>
    </row>
    <row r="41" spans="1:18" ht="54" customHeight="1" x14ac:dyDescent="0.25">
      <c r="A41" s="38">
        <v>34</v>
      </c>
      <c r="B41" s="41" t="str">
        <f>[1]Лист1!C42</f>
        <v>Оптический дымовой извещатель Esser IQ8QUAD C 802371 (Esser by Honeywell)</v>
      </c>
      <c r="C41" s="42"/>
      <c r="D41" s="31" t="s">
        <v>52</v>
      </c>
      <c r="E41" s="36" t="s">
        <v>22</v>
      </c>
      <c r="F41" s="67">
        <v>10</v>
      </c>
      <c r="G41" s="79">
        <v>3784</v>
      </c>
      <c r="H41" s="29">
        <f t="shared" si="0"/>
        <v>4465.12</v>
      </c>
      <c r="I41" s="11">
        <f t="shared" si="1"/>
        <v>37840</v>
      </c>
      <c r="J41" s="11">
        <f t="shared" si="2"/>
        <v>44651.199999999997</v>
      </c>
      <c r="K41" s="30" t="s">
        <v>19</v>
      </c>
      <c r="R41" s="12"/>
    </row>
    <row r="42" spans="1:18" ht="48" customHeight="1" x14ac:dyDescent="0.25">
      <c r="A42" s="38">
        <v>35</v>
      </c>
      <c r="B42" s="41" t="str">
        <f>[1]Лист1!C43</f>
        <v>Стандартная база Esser IQ8 Quad- 805590 (Esser by Honeywell)</v>
      </c>
      <c r="C42" s="42"/>
      <c r="D42" s="31" t="s">
        <v>46</v>
      </c>
      <c r="E42" s="36" t="s">
        <v>22</v>
      </c>
      <c r="F42" s="67">
        <v>10</v>
      </c>
      <c r="G42" s="79">
        <v>451</v>
      </c>
      <c r="H42" s="29">
        <f t="shared" si="0"/>
        <v>532.17999999999995</v>
      </c>
      <c r="I42" s="11">
        <f t="shared" si="1"/>
        <v>4510</v>
      </c>
      <c r="J42" s="11">
        <f t="shared" si="2"/>
        <v>5321.7999999999993</v>
      </c>
      <c r="K42" s="30" t="s">
        <v>19</v>
      </c>
      <c r="R42" s="12"/>
    </row>
    <row r="43" spans="1:18" ht="93" customHeight="1" x14ac:dyDescent="0.25">
      <c r="A43" s="38">
        <v>36</v>
      </c>
      <c r="B43" s="41" t="str">
        <f>[1]Лист1!C44</f>
        <v>Блок контроля и индикации с клавиатурой С2000-БКИ версия 2.23  (ЗАО НВП "Болид")</v>
      </c>
      <c r="C43" s="42"/>
      <c r="D43" s="31" t="s">
        <v>24</v>
      </c>
      <c r="E43" s="36" t="s">
        <v>22</v>
      </c>
      <c r="F43" s="67">
        <v>25</v>
      </c>
      <c r="G43" s="79">
        <v>4260</v>
      </c>
      <c r="H43" s="29">
        <f t="shared" si="0"/>
        <v>5026.8</v>
      </c>
      <c r="I43" s="11">
        <f t="shared" si="1"/>
        <v>106500</v>
      </c>
      <c r="J43" s="11">
        <f t="shared" si="2"/>
        <v>125670</v>
      </c>
      <c r="K43" s="30" t="s">
        <v>19</v>
      </c>
      <c r="R43" s="12"/>
    </row>
    <row r="44" spans="1:18" x14ac:dyDescent="0.25">
      <c r="A44" s="13"/>
      <c r="B44" s="14"/>
      <c r="C44" s="15"/>
      <c r="D44" s="15"/>
      <c r="E44" s="16"/>
      <c r="F44" s="17"/>
      <c r="G44" s="17"/>
      <c r="H44" s="18"/>
      <c r="I44" s="19">
        <f>SUM(I8:I43)</f>
        <v>1955583.8399999999</v>
      </c>
      <c r="J44" s="20">
        <f>I44*1.18</f>
        <v>2307588.9311999995</v>
      </c>
      <c r="K44" s="37"/>
    </row>
    <row r="45" spans="1:18" x14ac:dyDescent="0.25">
      <c r="A45" s="21"/>
      <c r="B45" s="22"/>
      <c r="C45" s="23"/>
      <c r="D45" s="23"/>
      <c r="E45" s="24"/>
      <c r="F45" s="24"/>
      <c r="G45" s="24"/>
      <c r="H45" s="25"/>
      <c r="I45" s="25" t="s">
        <v>7</v>
      </c>
      <c r="J45" s="26">
        <f>J44-I44</f>
        <v>352005.09119999968</v>
      </c>
      <c r="K45" s="10"/>
    </row>
    <row r="46" spans="1:18" x14ac:dyDescent="0.25">
      <c r="A46" s="74" t="s">
        <v>56</v>
      </c>
      <c r="B46" s="75"/>
      <c r="C46" s="75"/>
      <c r="D46" s="75"/>
      <c r="E46" s="75"/>
      <c r="F46" s="75"/>
      <c r="G46" s="75"/>
      <c r="H46" s="75"/>
      <c r="I46" s="75"/>
      <c r="J46" s="75"/>
      <c r="K46" s="76"/>
    </row>
    <row r="47" spans="1:18" x14ac:dyDescent="0.25">
      <c r="A47" s="63" t="s">
        <v>3</v>
      </c>
      <c r="B47" s="64"/>
      <c r="C47" s="57" t="s">
        <v>34</v>
      </c>
      <c r="D47" s="58"/>
      <c r="E47" s="58"/>
      <c r="F47" s="58"/>
      <c r="G47" s="58"/>
      <c r="H47" s="58"/>
      <c r="I47" s="58"/>
      <c r="J47" s="58"/>
      <c r="K47" s="58"/>
    </row>
    <row r="48" spans="1:18" ht="14.45" customHeight="1" x14ac:dyDescent="0.25">
      <c r="A48" s="63" t="s">
        <v>4</v>
      </c>
      <c r="B48" s="64"/>
      <c r="C48" s="61" t="s">
        <v>29</v>
      </c>
      <c r="D48" s="62"/>
      <c r="E48" s="62"/>
      <c r="F48" s="62"/>
      <c r="G48" s="62"/>
      <c r="H48" s="62"/>
      <c r="I48" s="62"/>
      <c r="J48" s="62"/>
      <c r="K48" s="62"/>
      <c r="L48" s="23"/>
      <c r="M48" s="23"/>
      <c r="N48" s="23"/>
      <c r="O48" s="23"/>
      <c r="P48" s="23"/>
      <c r="Q48" s="23"/>
    </row>
    <row r="49" spans="1:11" ht="15" customHeight="1" x14ac:dyDescent="0.25">
      <c r="A49" s="63" t="s">
        <v>20</v>
      </c>
      <c r="B49" s="64"/>
      <c r="C49" s="57" t="s">
        <v>32</v>
      </c>
      <c r="D49" s="58"/>
      <c r="E49" s="58"/>
      <c r="F49" s="58"/>
      <c r="G49" s="58"/>
      <c r="H49" s="58"/>
      <c r="I49" s="58"/>
      <c r="J49" s="58"/>
      <c r="K49" s="58"/>
    </row>
    <row r="50" spans="1:11" ht="30.75" customHeight="1" x14ac:dyDescent="0.25">
      <c r="A50" s="72" t="s">
        <v>30</v>
      </c>
      <c r="B50" s="73"/>
      <c r="C50" s="59" t="s">
        <v>51</v>
      </c>
      <c r="D50" s="60"/>
      <c r="E50" s="60"/>
      <c r="F50" s="60"/>
      <c r="G50" s="60"/>
      <c r="H50" s="60"/>
      <c r="I50" s="60"/>
      <c r="J50" s="60"/>
      <c r="K50" s="60"/>
    </row>
    <row r="51" spans="1:11" ht="27" customHeight="1" x14ac:dyDescent="0.25">
      <c r="A51" s="70" t="s">
        <v>21</v>
      </c>
      <c r="B51" s="71"/>
      <c r="C51" s="57" t="s">
        <v>31</v>
      </c>
      <c r="D51" s="58"/>
      <c r="E51" s="58"/>
      <c r="F51" s="58"/>
      <c r="G51" s="58"/>
      <c r="H51" s="58"/>
      <c r="I51" s="58"/>
      <c r="J51" s="58"/>
      <c r="K51" s="58"/>
    </row>
    <row r="52" spans="1:11" x14ac:dyDescent="0.25">
      <c r="A52" s="27"/>
      <c r="B52" s="27"/>
      <c r="C52" s="28"/>
      <c r="D52" s="28"/>
      <c r="E52" s="28"/>
      <c r="F52" s="28"/>
      <c r="G52" s="28"/>
      <c r="H52" s="28"/>
      <c r="I52" s="28"/>
      <c r="J52" s="28"/>
      <c r="K52" s="28"/>
    </row>
    <row r="56" spans="1:11" x14ac:dyDescent="0.25">
      <c r="C56" s="8"/>
    </row>
    <row r="57" spans="1:11" x14ac:dyDescent="0.25">
      <c r="C57" s="8"/>
    </row>
    <row r="58" spans="1:11" x14ac:dyDescent="0.25">
      <c r="C58" s="8"/>
    </row>
  </sheetData>
  <mergeCells count="60">
    <mergeCell ref="B7:C7"/>
    <mergeCell ref="B10:C10"/>
    <mergeCell ref="B11:C11"/>
    <mergeCell ref="B12:C12"/>
    <mergeCell ref="B9:C9"/>
    <mergeCell ref="B8:C8"/>
    <mergeCell ref="A46:K46"/>
    <mergeCell ref="A50:B50"/>
    <mergeCell ref="A47:B47"/>
    <mergeCell ref="A48:B48"/>
    <mergeCell ref="A49:B49"/>
    <mergeCell ref="C51:K51"/>
    <mergeCell ref="C50:K50"/>
    <mergeCell ref="C47:K47"/>
    <mergeCell ref="A51:B51"/>
    <mergeCell ref="C48:K48"/>
    <mergeCell ref="C49:K49"/>
    <mergeCell ref="I1:K1"/>
    <mergeCell ref="B5:C6"/>
    <mergeCell ref="A2:K2"/>
    <mergeCell ref="A5:A6"/>
    <mergeCell ref="J5:J6"/>
    <mergeCell ref="D5:D6"/>
    <mergeCell ref="E5:E6"/>
    <mergeCell ref="I5:I6"/>
    <mergeCell ref="H5:H6"/>
    <mergeCell ref="G5:G6"/>
    <mergeCell ref="K5:K6"/>
    <mergeCell ref="F5:F6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8</v>
      </c>
      <c r="B5" t="e">
        <f>XLR_ERRNAME</f>
        <v>#NAME?</v>
      </c>
    </row>
    <row r="6" spans="1:19" x14ac:dyDescent="0.25">
      <c r="A6" t="s">
        <v>9</v>
      </c>
      <c r="B6">
        <v>12575</v>
      </c>
      <c r="C6" s="2" t="s">
        <v>10</v>
      </c>
      <c r="D6">
        <v>7264</v>
      </c>
      <c r="E6" s="2" t="s">
        <v>11</v>
      </c>
      <c r="F6" s="2" t="s">
        <v>12</v>
      </c>
      <c r="G6" s="2" t="s">
        <v>13</v>
      </c>
      <c r="H6" s="2" t="s">
        <v>13</v>
      </c>
      <c r="I6" s="2" t="s">
        <v>13</v>
      </c>
      <c r="J6" s="2" t="s">
        <v>11</v>
      </c>
      <c r="K6" s="2" t="s">
        <v>14</v>
      </c>
      <c r="L6" s="2" t="s">
        <v>15</v>
      </c>
      <c r="M6" s="2" t="s">
        <v>16</v>
      </c>
      <c r="N6" s="2" t="s">
        <v>13</v>
      </c>
      <c r="O6">
        <v>1507925</v>
      </c>
      <c r="P6" s="2" t="s">
        <v>17</v>
      </c>
      <c r="Q6">
        <v>0</v>
      </c>
      <c r="R6" s="2" t="s">
        <v>13</v>
      </c>
      <c r="S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Резяпова Адэля Геннадьевна</cp:lastModifiedBy>
  <cp:lastPrinted>2017-08-07T11:01:04Z</cp:lastPrinted>
  <dcterms:created xsi:type="dcterms:W3CDTF">2013-12-19T08:11:42Z</dcterms:created>
  <dcterms:modified xsi:type="dcterms:W3CDTF">2017-10-06T04:07:05Z</dcterms:modified>
</cp:coreProperties>
</file>